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D:\working\waccache\MW1PEPF0000F341\EXCELCNV\06b06b06-7b10-4301-8bff-bc28ff0853b7\"/>
    </mc:Choice>
  </mc:AlternateContent>
  <xr:revisionPtr revIDLastSave="0" documentId="8_{59F27EAC-9445-407A-B10A-FDD97F04ED8E}" xr6:coauthVersionLast="47" xr6:coauthVersionMax="47" xr10:uidLastSave="{00000000-0000-0000-0000-000000000000}"/>
  <bookViews>
    <workbookView xWindow="-60" yWindow="-60" windowWidth="15480" windowHeight="11640" xr2:uid="{BC817342-4C8C-4512-B7E6-33133265F449}"/>
  </bookViews>
  <sheets>
    <sheet name="swerve calculator" sheetId="1" r:id="rId1"/>
  </sheets>
  <definedNames>
    <definedName name="_A">'swerve calculator'!$A$9</definedName>
    <definedName name="_B">'swerve calculator'!$A$10</definedName>
    <definedName name="_C">'swerve calculator'!$A$11</definedName>
    <definedName name="_D">'swerve calculator'!$A$12</definedName>
    <definedName name="_L">'swerve calculator'!$A$3</definedName>
    <definedName name="_max">'swerve calculator'!$A$17</definedName>
    <definedName name="_R">'swerve calculator'!$A$5</definedName>
    <definedName name="_W">'swerve calculator'!$A$4</definedName>
    <definedName name="FWD">'swerve calculator'!$A$6</definedName>
    <definedName name="RCW">'swerve calculator'!$A$8</definedName>
    <definedName name="STR">'swerve calculator'!$A$7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5" i="1"/>
  <c r="A26" i="1"/>
  <c r="C25" i="1" l="1"/>
  <c r="C26" i="1" s="1"/>
  <c r="D25" i="1"/>
  <c r="D26" i="1" s="1"/>
  <c r="E26" i="1" s="1"/>
  <c r="C22" i="1"/>
  <c r="C23" i="1" s="1"/>
  <c r="D22" i="1"/>
  <c r="D23" i="1" s="1"/>
  <c r="E23" i="1" s="1"/>
  <c r="C19" i="1"/>
  <c r="C20" i="1" s="1"/>
  <c r="D19" i="1"/>
  <c r="D20" i="1" s="1"/>
  <c r="E20" i="1" s="1"/>
  <c r="C6" i="1"/>
  <c r="C7" i="1" s="1"/>
  <c r="D6" i="1"/>
  <c r="D7" i="1" s="1"/>
  <c r="E7" i="1" s="1"/>
</calcChain>
</file>

<file path=xl/sharedStrings.xml><?xml version="1.0" encoding="utf-8"?>
<sst xmlns="http://schemas.openxmlformats.org/spreadsheetml/2006/main" count="26" uniqueCount="26">
  <si>
    <t>Change the vehicle commands (FWD, STR, RCW) in cells A6, A7, &amp; A8,  and watch the diagram change</t>
  </si>
  <si>
    <t>L   (wheelbase, inches)</t>
  </si>
  <si>
    <t>front left                         front right
Top View
rear left                          rear right</t>
  </si>
  <si>
    <t>5/7/2011 © Ether</t>
  </si>
  <si>
    <t>W   (trackwidth, inches)</t>
  </si>
  <si>
    <t>4/17/2011c © Ether</t>
  </si>
  <si>
    <t>R</t>
  </si>
  <si>
    <t>FWD (forward/reverse command, -1 to +1)</t>
  </si>
  <si>
    <t>STR (strafe right command, -1 to +1)</t>
  </si>
  <si>
    <t>RCW (rotate clockwise command, -1 to +1)</t>
  </si>
  <si>
    <t>A</t>
  </si>
  <si>
    <t>B</t>
  </si>
  <si>
    <t>C</t>
  </si>
  <si>
    <t>D</t>
  </si>
  <si>
    <t>WS1</t>
  </si>
  <si>
    <t>WS2</t>
  </si>
  <si>
    <t>WS3</t>
  </si>
  <si>
    <t>WS4</t>
  </si>
  <si>
    <t>WS1 (front right wheel speed command, 0 to +1)</t>
  </si>
  <si>
    <t>WS2 (front left wheel speed command, 0 to +1)</t>
  </si>
  <si>
    <t>WS3 (rear left wheel speed command, 0 to +1)</t>
  </si>
  <si>
    <t>WS4 (rear right wheel speed command, 0 to +1)</t>
  </si>
  <si>
    <t>WA1 (front right clockwise angle, degrees)</t>
  </si>
  <si>
    <t>WA2 (front left clockwise angle, degrees)</t>
  </si>
  <si>
    <t>WA3 (rear left clockwise angle, degrees)</t>
  </si>
  <si>
    <t>WA4 (rear right clockwise angle, degrees)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</si>
</sst>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Courier New"/>
      <family val="3"/>
    </font>
    <font>
      <b/>
      <sz val="10"/>
      <name val="Courier New"/>
      <family val="3"/>
    </font>
    <font>
      <sz val="8"/>
      <color indexed="9"/>
      <name val="Arial"/>
      <family val="2"/>
    </font>
    <font>
      <b/>
      <sz val="10"/>
      <color indexed="16"/>
      <name val="Courier New"/>
      <family val="3"/>
    </font>
    <font>
      <sz val="8"/>
      <name val="Comic Sans MS"/>
      <family val="4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quotePrefix="1" applyFont="1"/>
    <xf numFmtId="0" fontId="8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08513473647802"/>
          <c:y val="0.2020221948212084"/>
          <c:w val="0.65625667578812452"/>
          <c:h val="0.6060665844636251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'swerve calculator'!$C$6:$C$7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calculator'!$D$6:$D$7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A-4E10-9E32-ABDA32CF3849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'swerve calculator'!$C$6:$C$7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calculator'!$E$6:$E$7</c:f>
              <c:numCache>
                <c:formatCode>General</c:formatCode>
                <c:ptCount val="2"/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9A-4E10-9E32-ABDA32CF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750176"/>
        <c:axId val="1"/>
      </c:scatterChart>
      <c:valAx>
        <c:axId val="297750176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"/>
        <c:minorUnit val="1"/>
      </c:valAx>
      <c:valAx>
        <c:axId val="1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750176"/>
        <c:crossesAt val="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08513473647802"/>
          <c:y val="0.2020221948212084"/>
          <c:w val="0.65625667578812452"/>
          <c:h val="0.6060665844636251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'swerve calculator'!$C$19:$C$20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calculator'!$D$19:$D$20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FF-4705-A17F-4EBE36AFFA67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'swerve calculator'!$C$19:$C$20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calculator'!$E$19:$E$20</c:f>
              <c:numCache>
                <c:formatCode>General</c:formatCode>
                <c:ptCount val="2"/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FF-4705-A17F-4EBE36AF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75648"/>
        <c:axId val="1"/>
      </c:scatterChart>
      <c:valAx>
        <c:axId val="297875648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"/>
        <c:minorUnit val="1"/>
      </c:valAx>
      <c:valAx>
        <c:axId val="1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75648"/>
        <c:crossesAt val="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25861418036295"/>
          <c:y val="0.19801980198019803"/>
          <c:w val="0.65979713573783694"/>
          <c:h val="0.6138613861386138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'swerve calculator'!$C$22:$C$23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calculator'!$D$22:$D$23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D-4F94-97CF-E862AD868914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'swerve calculator'!$C$22:$C$23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calculator'!$E$22:$E$23</c:f>
              <c:numCache>
                <c:formatCode>General</c:formatCode>
                <c:ptCount val="2"/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D-4F94-97CF-E862AD868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72288"/>
        <c:axId val="1"/>
      </c:scatterChart>
      <c:valAx>
        <c:axId val="297872288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"/>
        <c:minorUnit val="1"/>
      </c:valAx>
      <c:valAx>
        <c:axId val="1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72288"/>
        <c:crossesAt val="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25861418036295"/>
          <c:y val="0.19801980198019803"/>
          <c:w val="0.65979713573783694"/>
          <c:h val="0.6138613861386138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'swerve calculator'!$C$25:$C$26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calculator'!$D$25:$D$26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6-44D9-8EB1-937A88C625EF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'swerve calculator'!$C$25:$C$26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'swerve calculator'!$E$25:$E$26</c:f>
              <c:numCache>
                <c:formatCode>General</c:formatCode>
                <c:ptCount val="2"/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6-44D9-8EB1-937A88C6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73728"/>
        <c:axId val="1"/>
      </c:scatterChart>
      <c:valAx>
        <c:axId val="297873728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"/>
        <c:minorUnit val="1"/>
      </c:valAx>
      <c:valAx>
        <c:axId val="1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73728"/>
        <c:crossesAt val="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1685925</xdr:colOff>
      <xdr:row>2</xdr:row>
      <xdr:rowOff>133350</xdr:rowOff>
    </xdr:from>
    <xdr:to>
      <xdr:col>5</xdr:col>
      <xdr:colOff>2600325</xdr:colOff>
      <xdr:row>17</xdr:row>
      <xdr:rowOff>209550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CDACA06-A04B-A215-C942-10D1BF154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123825</xdr:rowOff>
    </xdr:from>
    <xdr:to>
      <xdr:col>5</xdr:col>
      <xdr:colOff>1047750</xdr:colOff>
      <xdr:row>17</xdr:row>
      <xdr:rowOff>200025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C2CA4E10-7016-9201-9814-A8EBBE4FE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23</xdr:row>
      <xdr:rowOff>76200</xdr:rowOff>
    </xdr:from>
    <xdr:to>
      <xdr:col>5</xdr:col>
      <xdr:colOff>1076325</xdr:colOff>
      <xdr:row>29</xdr:row>
      <xdr:rowOff>28575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E23A4171-80A2-01CD-2358-4A79FCE1E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1628775</xdr:colOff>
      <xdr:row>23</xdr:row>
      <xdr:rowOff>76200</xdr:rowOff>
    </xdr:from>
    <xdr:to>
      <xdr:col>5</xdr:col>
      <xdr:colOff>2552700</xdr:colOff>
      <xdr:row>29</xdr:row>
      <xdr:rowOff>28575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79527BB0-D08A-1294-8040-B048732F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B7A0-8940-427D-9EA5-D3A57DD01CFE}">
  <dimension ref="A1:U71"/>
  <sheetViews>
    <sheetView tabSelected="1" workbookViewId="0">
      <selection activeCell="A23" sqref="A23"/>
    </sheetView>
  </sheetViews>
  <sheetFormatPr defaultRowHeight="12.75"/>
  <cols>
    <col min="1" max="1" width="9.140625" style="4"/>
    <col min="2" max="2" width="56.7109375" customWidth="1"/>
    <col min="3" max="4" width="1.42578125" style="7" customWidth="1"/>
    <col min="5" max="5" width="1.7109375" style="7" customWidth="1"/>
    <col min="6" max="6" width="41.28515625" customWidth="1"/>
    <col min="7" max="7" width="1.140625" customWidth="1"/>
    <col min="8" max="8" width="1" customWidth="1"/>
    <col min="9" max="9" width="1.28515625" customWidth="1"/>
    <col min="10" max="10" width="22.140625" customWidth="1"/>
  </cols>
  <sheetData>
    <row r="1" spans="1:21" ht="3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0.5" customHeight="1" thickBot="1">
      <c r="B2" s="10"/>
      <c r="C2" s="10"/>
      <c r="D2" s="10"/>
      <c r="E2" s="10"/>
      <c r="F2" s="10"/>
      <c r="G2" s="10"/>
      <c r="H2" s="10"/>
      <c r="I2" s="10"/>
      <c r="J2" s="10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 thickTop="1">
      <c r="A3" s="3">
        <v>30</v>
      </c>
      <c r="B3" s="1" t="s">
        <v>1</v>
      </c>
      <c r="F3" s="13" t="s">
        <v>2</v>
      </c>
      <c r="J3" s="9" t="s">
        <v>3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3.5">
      <c r="A4" s="3">
        <v>24</v>
      </c>
      <c r="B4" s="1" t="s">
        <v>4</v>
      </c>
      <c r="F4" s="14"/>
      <c r="J4" s="9" t="s">
        <v>5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3.5" hidden="1" customHeight="1">
      <c r="A5" s="12">
        <f>SQRT(_L^2+_W^2)</f>
        <v>38.418745424597091</v>
      </c>
      <c r="B5" s="1" t="s">
        <v>6</v>
      </c>
      <c r="F5" s="1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3.5">
      <c r="A6" s="11">
        <v>1</v>
      </c>
      <c r="B6" s="1" t="s">
        <v>7</v>
      </c>
      <c r="C6" s="7">
        <f>-A19*SIN(A23/180*PI())</f>
        <v>0</v>
      </c>
      <c r="D6" s="7">
        <f>-A19*COS(A23/180*PI())</f>
        <v>-1</v>
      </c>
      <c r="F6" s="1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3.5">
      <c r="A7" s="11">
        <v>0</v>
      </c>
      <c r="B7" s="1" t="s">
        <v>8</v>
      </c>
      <c r="C7" s="7">
        <f>-C6</f>
        <v>0</v>
      </c>
      <c r="D7" s="7">
        <f>-D6</f>
        <v>1</v>
      </c>
      <c r="E7" s="7">
        <f>D7</f>
        <v>1</v>
      </c>
      <c r="F7" s="1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3.5">
      <c r="A8" s="11">
        <v>0</v>
      </c>
      <c r="B8" s="1" t="s">
        <v>9</v>
      </c>
      <c r="F8" s="1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3.5" hidden="1" customHeight="1">
      <c r="A9" s="4">
        <f>STR-RCW*(_L/_R)</f>
        <v>0</v>
      </c>
      <c r="B9" s="2" t="s">
        <v>10</v>
      </c>
      <c r="F9" s="14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3.5" hidden="1" customHeight="1">
      <c r="A10" s="4">
        <f>STR+RCW*(_L/_R)</f>
        <v>0</v>
      </c>
      <c r="B10" s="2" t="s">
        <v>11</v>
      </c>
      <c r="F10" s="14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3.5" hidden="1" customHeight="1">
      <c r="A11" s="4">
        <f>FWD-RCW*(_W/_R)</f>
        <v>1</v>
      </c>
      <c r="B11" s="2" t="s">
        <v>12</v>
      </c>
      <c r="F11" s="14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3.5" hidden="1" customHeight="1">
      <c r="A12" s="4">
        <f>FWD+RCW*(_W/_R)</f>
        <v>1</v>
      </c>
      <c r="B12" s="2" t="s">
        <v>13</v>
      </c>
      <c r="F12" s="14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3.5" hidden="1" customHeight="1">
      <c r="A13" s="5">
        <f>SQRT(_B^2+_C^2)</f>
        <v>1</v>
      </c>
      <c r="B13" s="2" t="s">
        <v>14</v>
      </c>
      <c r="F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3.5" hidden="1" customHeight="1">
      <c r="A14" s="5">
        <f>SQRT(_B^2+_D^2)</f>
        <v>1</v>
      </c>
      <c r="B14" s="2" t="s">
        <v>15</v>
      </c>
      <c r="F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3.5" hidden="1" customHeight="1">
      <c r="A15" s="5">
        <f>SQRT(_A^2+_D^2)</f>
        <v>1</v>
      </c>
      <c r="B15" s="2" t="s">
        <v>16</v>
      </c>
      <c r="F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3.5" hidden="1" customHeight="1">
      <c r="A16" s="5">
        <f>SQRT(_A^2+_C^2)</f>
        <v>1</v>
      </c>
      <c r="B16" s="2" t="s">
        <v>17</v>
      </c>
      <c r="F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3.5" hidden="1" customHeight="1">
      <c r="A17" s="5">
        <f>MAX(A13:A16)</f>
        <v>1</v>
      </c>
      <c r="B17" s="2"/>
      <c r="F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4.5" customHeight="1">
      <c r="A18" s="5"/>
      <c r="B18" s="2"/>
      <c r="F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3.5">
      <c r="A19" s="5">
        <f>IF(_max&gt;1,A13/_max,A13)</f>
        <v>1</v>
      </c>
      <c r="B19" s="2" t="s">
        <v>18</v>
      </c>
      <c r="C19" s="7">
        <f>-A20*SIN(A24/180*PI())</f>
        <v>0</v>
      </c>
      <c r="D19" s="7">
        <f>-A20*COS(A24/180*PI())</f>
        <v>-1</v>
      </c>
      <c r="F19" s="1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3.5">
      <c r="A20" s="5">
        <f>IF(_max&gt;1,A14/_max,A14)</f>
        <v>1</v>
      </c>
      <c r="B20" s="2" t="s">
        <v>19</v>
      </c>
      <c r="C20" s="7">
        <f>-C19</f>
        <v>0</v>
      </c>
      <c r="D20" s="7">
        <f>-D19</f>
        <v>1</v>
      </c>
      <c r="E20" s="7">
        <f>D20</f>
        <v>1</v>
      </c>
      <c r="F20" s="14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3.5">
      <c r="A21" s="5">
        <f>IF(_max&gt;1,A15/_max,A15)</f>
        <v>1</v>
      </c>
      <c r="B21" s="2" t="s">
        <v>20</v>
      </c>
      <c r="F21" s="1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3.5">
      <c r="A22" s="5">
        <f>IF(_max&gt;1,A16/_max,A16)</f>
        <v>1</v>
      </c>
      <c r="B22" s="2" t="s">
        <v>21</v>
      </c>
      <c r="C22" s="7">
        <f>-A21*SIN(A25/180*PI())</f>
        <v>0</v>
      </c>
      <c r="D22" s="7">
        <f>-A21*COS(A25/180*PI())</f>
        <v>-1</v>
      </c>
      <c r="F22" s="1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3.5">
      <c r="A23" s="6">
        <f>IF(AND(_C=0,_B=0),0,ATAN2(_C,_B)*180/PI())</f>
        <v>0</v>
      </c>
      <c r="B23" s="2" t="s">
        <v>22</v>
      </c>
      <c r="C23" s="7">
        <f>-C22</f>
        <v>0</v>
      </c>
      <c r="D23" s="7">
        <f>-D22</f>
        <v>1</v>
      </c>
      <c r="E23" s="7">
        <f>D23</f>
        <v>1</v>
      </c>
      <c r="F23" s="1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3.5">
      <c r="A24" s="6">
        <f>IF(AND(_D=0,_B=0),0,ATAN2(_D,_B)*180/PI())</f>
        <v>0</v>
      </c>
      <c r="B24" s="2" t="s">
        <v>23</v>
      </c>
      <c r="F24" s="1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3.5">
      <c r="A25" s="6">
        <f>IF(AND(_D=0,_A=0),0,ATAN2(_D,_A)*180/PI())</f>
        <v>0</v>
      </c>
      <c r="B25" s="2" t="s">
        <v>24</v>
      </c>
      <c r="C25" s="7">
        <f>-A22*SIN(A26/180*PI())</f>
        <v>0</v>
      </c>
      <c r="D25" s="7">
        <f>-A22*COS(A26/180*PI())</f>
        <v>-1</v>
      </c>
      <c r="F25" s="1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3.5">
      <c r="A26" s="6">
        <f>IF(AND(_C=0,_A=0),0,ATAN2(_C,_A)*180/PI())</f>
        <v>0</v>
      </c>
      <c r="B26" s="2" t="s">
        <v>25</v>
      </c>
      <c r="C26" s="7">
        <f>-C25</f>
        <v>0</v>
      </c>
      <c r="D26" s="7">
        <f>-D25</f>
        <v>1</v>
      </c>
      <c r="E26" s="7">
        <f>D26</f>
        <v>1</v>
      </c>
      <c r="F26" s="1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>
      <c r="F27" s="1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3.5">
      <c r="B28" s="8"/>
      <c r="F28" s="1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>
      <c r="F29" s="1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3.5" thickBot="1">
      <c r="F30" s="15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3.5" thickTop="1">
      <c r="C31"/>
      <c r="D31"/>
      <c r="E3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</sheetData>
  <mergeCells count="4">
    <mergeCell ref="F3:F30"/>
    <mergeCell ref="A32:U71"/>
    <mergeCell ref="A1:J1"/>
    <mergeCell ref="K1:U3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Ether</dc:creator>
  <cp:keywords/>
  <dc:description/>
  <cp:lastModifiedBy/>
  <cp:revision/>
  <dcterms:created xsi:type="dcterms:W3CDTF">2011-04-06T16:08:51Z</dcterms:created>
  <dcterms:modified xsi:type="dcterms:W3CDTF">2024-05-07T19:40:11Z</dcterms:modified>
  <cp:category/>
  <cp:contentStatus/>
</cp:coreProperties>
</file>